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190" windowWidth="1549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11'!$3:$3</definedName>
  </definedNames>
  <calcPr fullCalcOnLoad="1"/>
</workbook>
</file>

<file path=xl/sharedStrings.xml><?xml version="1.0" encoding="utf-8"?>
<sst xmlns="http://schemas.openxmlformats.org/spreadsheetml/2006/main" count="72" uniqueCount="72">
  <si>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</si>
  <si>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</si>
  <si>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</si>
  <si>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</si>
  <si>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</si>
  <si>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</si>
  <si>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</si>
  <si>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</si>
  <si>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</si>
  <si>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</si>
  <si>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</si>
  <si>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</si>
  <si>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</si>
  <si>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</si>
  <si>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</si>
  <si>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</si>
  <si>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</si>
  <si>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</si>
  <si>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</si>
  <si>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</si>
  <si>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</si>
  <si>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</si>
  <si>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</si>
  <si>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</si>
  <si>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</si>
  <si>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</si>
  <si>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</si>
  <si>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2.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</si>
  <si>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</si>
  <si>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</si>
  <si>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</si>
  <si>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</si>
  <si>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</si>
  <si>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</si>
  <si>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</si>
  <si>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</si>
  <si>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</si>
  <si>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</si>
  <si>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</si>
  <si>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</si>
  <si>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</si>
  <si>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</si>
  <si>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</si>
  <si>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</si>
  <si>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</si>
  <si>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</si>
  <si>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</si>
  <si>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</si>
  <si>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</si>
  <si>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</si>
  <si>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</si>
  <si>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</si>
  <si>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</si>
  <si>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</si>
  <si>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</si>
  <si>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Утримання питних фонтанчиків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</si>
  <si>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</si>
  <si>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</si>
  <si>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</si>
  <si>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</si>
  <si>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</si>
  <si>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</si>
  <si>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</si>
  <si>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</si>
  <si>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</si>
  <si>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</si>
  <si>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</si>
  <si>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</si>
  <si>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</si>
  <si>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</si>
  <si>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% виконання </t>
  </si>
  <si>
    <t>Профінансовано станом на 12.03.2018, грн.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</si>
</sst>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0" fillId="47" borderId="8" applyNumberFormat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4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7" fillId="3" borderId="0" applyNumberFormat="0" applyBorder="0" applyAlignment="0" applyProtection="0"/>
    <xf numFmtId="0" fontId="52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3" fillId="47" borderId="12" applyNumberFormat="0" applyAlignment="0" applyProtection="0"/>
    <xf numFmtId="0" fontId="19" fillId="0" borderId="13" applyNumberFormat="0" applyFill="0" applyAlignment="0" applyProtection="0"/>
    <xf numFmtId="0" fontId="54" fillId="51" borderId="0" applyNumberFormat="0" applyBorder="0" applyAlignment="0" applyProtection="0"/>
    <xf numFmtId="0" fontId="21" fillId="0" borderId="0">
      <alignment/>
      <protection/>
    </xf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33" fillId="0" borderId="0" xfId="0" applyFont="1" applyFill="1" applyAlignment="1">
      <alignment horizontal="right"/>
    </xf>
    <xf numFmtId="4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vertical="center" readingOrder="1"/>
    </xf>
    <xf numFmtId="0" fontId="5" fillId="0" borderId="14" xfId="0" applyFont="1" applyFill="1" applyBorder="1" applyAlignment="1">
      <alignment vertical="center" readingOrder="1"/>
    </xf>
    <xf numFmtId="0" fontId="35" fillId="0" borderId="14" xfId="0" applyFont="1" applyFill="1" applyBorder="1" applyAlignment="1">
      <alignment horizontal="center" vertical="center" readingOrder="1"/>
    </xf>
    <xf numFmtId="2" fontId="35" fillId="0" borderId="14" xfId="0" applyNumberFormat="1" applyFont="1" applyFill="1" applyBorder="1" applyAlignment="1">
      <alignment horizontal="center" vertical="center" readingOrder="1"/>
    </xf>
    <xf numFmtId="0" fontId="35" fillId="0" borderId="14" xfId="0" applyFont="1" applyFill="1" applyBorder="1" applyAlignment="1">
      <alignment vertical="center" readingOrder="1"/>
    </xf>
    <xf numFmtId="0" fontId="4" fillId="0" borderId="14" xfId="0" applyFont="1" applyFill="1" applyBorder="1" applyAlignment="1">
      <alignment horizontal="center" vertical="center"/>
    </xf>
    <xf numFmtId="186" fontId="4" fillId="0" borderId="14" xfId="0" applyNumberFormat="1" applyFont="1" applyFill="1" applyBorder="1" applyAlignment="1">
      <alignment horizontal="center"/>
    </xf>
    <xf numFmtId="186" fontId="0" fillId="0" borderId="14" xfId="0" applyNumberFormat="1" applyFont="1" applyFill="1" applyBorder="1" applyAlignment="1">
      <alignment horizontal="center"/>
    </xf>
    <xf numFmtId="186" fontId="4" fillId="0" borderId="14" xfId="0" applyNumberFormat="1" applyFont="1" applyFill="1" applyBorder="1" applyAlignment="1">
      <alignment horizontal="center" vertical="center"/>
    </xf>
    <xf numFmtId="186" fontId="35" fillId="0" borderId="14" xfId="0" applyNumberFormat="1" applyFont="1" applyFill="1" applyBorder="1" applyAlignment="1">
      <alignment horizontal="center"/>
    </xf>
    <xf numFmtId="186" fontId="5" fillId="0" borderId="14" xfId="0" applyNumberFormat="1" applyFont="1" applyFill="1" applyBorder="1" applyAlignment="1">
      <alignment horizontal="center"/>
    </xf>
    <xf numFmtId="186" fontId="35" fillId="0" borderId="14" xfId="0" applyNumberFormat="1" applyFont="1" applyFill="1" applyBorder="1" applyAlignment="1">
      <alignment horizontal="center" vertical="center"/>
    </xf>
    <xf numFmtId="4" fontId="37" fillId="52" borderId="14" xfId="0" applyNumberFormat="1" applyFont="1" applyFill="1" applyBorder="1" applyAlignment="1">
      <alignment horizontal="center" vertical="center" wrapText="1" readingOrder="1"/>
    </xf>
    <xf numFmtId="186" fontId="20" fillId="52" borderId="14" xfId="0" applyNumberFormat="1" applyFont="1" applyFill="1" applyBorder="1" applyAlignment="1">
      <alignment horizontal="center"/>
    </xf>
    <xf numFmtId="0" fontId="39" fillId="52" borderId="14" xfId="0" applyNumberFormat="1" applyFont="1" applyFill="1" applyBorder="1" applyAlignment="1">
      <alignment horizontal="center" vertical="center"/>
    </xf>
    <xf numFmtId="186" fontId="20" fillId="52" borderId="14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 readingOrder="1"/>
    </xf>
    <xf numFmtId="0" fontId="37" fillId="52" borderId="16" xfId="0" applyFont="1" applyFill="1" applyBorder="1" applyAlignment="1">
      <alignment horizontal="left" vertical="center" wrapText="1" readingOrder="1"/>
    </xf>
    <xf numFmtId="0" fontId="29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29" fillId="0" borderId="16" xfId="0" applyFont="1" applyFill="1" applyBorder="1" applyAlignment="1">
      <alignment horizontal="left" vertical="center" wrapText="1" readingOrder="1"/>
    </xf>
    <xf numFmtId="0" fontId="38" fillId="0" borderId="16" xfId="0" applyFont="1" applyFill="1" applyBorder="1" applyAlignment="1">
      <alignment horizontal="left" vertical="center" wrapText="1" readingOrder="1"/>
    </xf>
    <xf numFmtId="0" fontId="37" fillId="52" borderId="16" xfId="0" applyFont="1" applyFill="1" applyBorder="1" applyAlignment="1">
      <alignment horizontal="left" wrapText="1" readingOrder="1"/>
    </xf>
    <xf numFmtId="0" fontId="30" fillId="0" borderId="16" xfId="0" applyFont="1" applyFill="1" applyBorder="1" applyAlignment="1">
      <alignment horizontal="left" wrapText="1" readingOrder="1"/>
    </xf>
    <xf numFmtId="0" fontId="29" fillId="0" borderId="14" xfId="0" applyFont="1" applyFill="1" applyBorder="1" applyAlignment="1">
      <alignment horizontal="center" vertical="center" wrapText="1" readingOrder="1"/>
    </xf>
    <xf numFmtId="4" fontId="37" fillId="52" borderId="14" xfId="0" applyNumberFormat="1" applyFont="1" applyFill="1" applyBorder="1" applyAlignment="1">
      <alignment horizontal="center" vertical="center" wrapText="1" readingOrder="1"/>
    </xf>
    <xf numFmtId="4" fontId="29" fillId="0" borderId="14" xfId="0" applyNumberFormat="1" applyFont="1" applyFill="1" applyBorder="1" applyAlignment="1">
      <alignment horizontal="center" vertical="center" wrapText="1" readingOrder="1"/>
    </xf>
    <xf numFmtId="4" fontId="38" fillId="0" borderId="14" xfId="0" applyNumberFormat="1" applyFont="1" applyFill="1" applyBorder="1" applyAlignment="1">
      <alignment horizontal="center" vertical="center" wrapText="1" readingOrder="1"/>
    </xf>
    <xf numFmtId="4" fontId="31" fillId="0" borderId="14" xfId="0" applyNumberFormat="1" applyFont="1" applyFill="1" applyBorder="1" applyAlignment="1">
      <alignment horizontal="center" vertical="center" wrapText="1" readingOrder="1"/>
    </xf>
    <xf numFmtId="4" fontId="38" fillId="0" borderId="14" xfId="0" applyNumberFormat="1" applyFont="1" applyFill="1" applyBorder="1" applyAlignment="1">
      <alignment horizontal="center" vertical="center" wrapText="1" readingOrder="1"/>
    </xf>
    <xf numFmtId="4" fontId="30" fillId="0" borderId="14" xfId="0" applyNumberFormat="1" applyFont="1" applyFill="1" applyBorder="1" applyAlignment="1">
      <alignment horizontal="center" vertical="center" wrapText="1" readingOrder="1"/>
    </xf>
    <xf numFmtId="186" fontId="35" fillId="0" borderId="14" xfId="0" applyNumberFormat="1" applyFont="1" applyFill="1" applyBorder="1" applyAlignment="1">
      <alignment horizontal="center" vertical="center" readingOrder="1"/>
    </xf>
    <xf numFmtId="0" fontId="0" fillId="0" borderId="0" xfId="0" applyFill="1" applyAlignment="1">
      <alignment horizontal="center"/>
    </xf>
    <xf numFmtId="0" fontId="37" fillId="52" borderId="14" xfId="0" applyFont="1" applyFill="1" applyBorder="1" applyAlignment="1">
      <alignment horizontal="center" wrapText="1"/>
    </xf>
    <xf numFmtId="0" fontId="37" fillId="52" borderId="17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яснення" xfId="123"/>
    <cellStyle name="Текст предупреждения" xfId="124"/>
    <cellStyle name="Тысячи [0]_Розподіл (2)" xfId="125"/>
    <cellStyle name="Тысячи_Розподіл (2)" xfId="126"/>
    <cellStyle name="Comma" xfId="127"/>
    <cellStyle name="Comma [0]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tabSelected="1" zoomScale="90" zoomScaleNormal="90" zoomScalePageLayoutView="0" workbookViewId="0" topLeftCell="A1">
      <selection activeCell="AC13" sqref="AC13"/>
    </sheetView>
  </sheetViews>
  <sheetFormatPr defaultColWidth="8.66015625" defaultRowHeight="12.75"/>
  <cols>
    <col min="1" max="1" width="5.66015625" style="1" customWidth="1"/>
    <col min="2" max="2" width="68" style="2" customWidth="1"/>
    <col min="3" max="3" width="28.3320312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22" style="6" customWidth="1"/>
    <col min="30" max="30" width="24.66015625" style="1" customWidth="1"/>
    <col min="31" max="31" width="28.66015625" style="1" customWidth="1"/>
    <col min="32" max="32" width="36.33203125" style="1" customWidth="1"/>
    <col min="33" max="33" width="14.66015625" style="1" bestFit="1" customWidth="1"/>
    <col min="34" max="16384" width="8.66015625" style="1" customWidth="1"/>
  </cols>
  <sheetData>
    <row r="1" spans="1:30" ht="33" customHeight="1">
      <c r="A1" s="55" t="s">
        <v>24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2:30" ht="17.25">
      <c r="B2" s="7"/>
      <c r="C2" s="7"/>
      <c r="AD2" s="52"/>
    </row>
    <row r="3" spans="1:30" ht="39">
      <c r="A3" s="9" t="s">
        <v>16</v>
      </c>
      <c r="B3" s="35" t="s">
        <v>17</v>
      </c>
      <c r="C3" s="44" t="s">
        <v>39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 t="s">
        <v>71</v>
      </c>
      <c r="AD3" s="24" t="s">
        <v>70</v>
      </c>
    </row>
    <row r="4" spans="1:30" s="3" customFormat="1" ht="15">
      <c r="A4" s="33" t="s">
        <v>29</v>
      </c>
      <c r="B4" s="36" t="s">
        <v>23</v>
      </c>
      <c r="C4" s="45">
        <f>C5+C11+C17+C21+C26+C31+C34+C37+C39+C42+C43+C46</f>
        <v>45216895.61000001</v>
      </c>
      <c r="D4" s="45">
        <f aca="true" t="shared" si="0" ref="D4:AC4">D5+D11+D17+D21+D26+D31+D34+D37+D39+D42+D43+D46</f>
        <v>0</v>
      </c>
      <c r="E4" s="45">
        <f t="shared" si="0"/>
        <v>0</v>
      </c>
      <c r="F4" s="45">
        <f t="shared" si="0"/>
        <v>0</v>
      </c>
      <c r="G4" s="45">
        <f t="shared" si="0"/>
        <v>0</v>
      </c>
      <c r="H4" s="45">
        <f t="shared" si="0"/>
        <v>0</v>
      </c>
      <c r="I4" s="45">
        <f t="shared" si="0"/>
        <v>0</v>
      </c>
      <c r="J4" s="45">
        <f t="shared" si="0"/>
        <v>0</v>
      </c>
      <c r="K4" s="45">
        <f t="shared" si="0"/>
        <v>0</v>
      </c>
      <c r="L4" s="45">
        <f t="shared" si="0"/>
        <v>0</v>
      </c>
      <c r="M4" s="45">
        <f t="shared" si="0"/>
        <v>0</v>
      </c>
      <c r="N4" s="45">
        <f t="shared" si="0"/>
        <v>0</v>
      </c>
      <c r="O4" s="45">
        <f t="shared" si="0"/>
        <v>0</v>
      </c>
      <c r="P4" s="45">
        <f t="shared" si="0"/>
        <v>0</v>
      </c>
      <c r="Q4" s="45">
        <f t="shared" si="0"/>
        <v>0</v>
      </c>
      <c r="R4" s="45">
        <f t="shared" si="0"/>
        <v>0</v>
      </c>
      <c r="S4" s="45">
        <f t="shared" si="0"/>
        <v>0</v>
      </c>
      <c r="T4" s="45">
        <f t="shared" si="0"/>
        <v>0</v>
      </c>
      <c r="U4" s="45">
        <f t="shared" si="0"/>
        <v>0</v>
      </c>
      <c r="V4" s="45">
        <f t="shared" si="0"/>
        <v>0</v>
      </c>
      <c r="W4" s="45">
        <f t="shared" si="0"/>
        <v>0</v>
      </c>
      <c r="X4" s="45">
        <f t="shared" si="0"/>
        <v>0</v>
      </c>
      <c r="Y4" s="45">
        <f t="shared" si="0"/>
        <v>0</v>
      </c>
      <c r="Z4" s="45">
        <f t="shared" si="0"/>
        <v>0</v>
      </c>
      <c r="AA4" s="45">
        <f t="shared" si="0"/>
        <v>0</v>
      </c>
      <c r="AB4" s="45">
        <f t="shared" si="0"/>
        <v>0</v>
      </c>
      <c r="AC4" s="45">
        <f t="shared" si="0"/>
        <v>5343392.900000001</v>
      </c>
      <c r="AD4" s="32">
        <f>(AC4/C4)*100</f>
        <v>11.817248459706898</v>
      </c>
    </row>
    <row r="5" spans="1:30" ht="25.5">
      <c r="A5" s="11" t="s">
        <v>2</v>
      </c>
      <c r="B5" s="37" t="s">
        <v>18</v>
      </c>
      <c r="C5" s="46">
        <f>SUM(C6:C10)</f>
        <v>18017780.28</v>
      </c>
      <c r="D5" s="46">
        <f aca="true" t="shared" si="1" ref="D5:AC5">SUM(D6:D10)</f>
        <v>0</v>
      </c>
      <c r="E5" s="46">
        <f t="shared" si="1"/>
        <v>0</v>
      </c>
      <c r="F5" s="46">
        <f t="shared" si="1"/>
        <v>0</v>
      </c>
      <c r="G5" s="46">
        <f t="shared" si="1"/>
        <v>0</v>
      </c>
      <c r="H5" s="46">
        <f t="shared" si="1"/>
        <v>0</v>
      </c>
      <c r="I5" s="46">
        <f t="shared" si="1"/>
        <v>0</v>
      </c>
      <c r="J5" s="46">
        <f t="shared" si="1"/>
        <v>0</v>
      </c>
      <c r="K5" s="46">
        <f t="shared" si="1"/>
        <v>0</v>
      </c>
      <c r="L5" s="46">
        <f t="shared" si="1"/>
        <v>0</v>
      </c>
      <c r="M5" s="46">
        <f t="shared" si="1"/>
        <v>0</v>
      </c>
      <c r="N5" s="46">
        <f t="shared" si="1"/>
        <v>0</v>
      </c>
      <c r="O5" s="46">
        <f t="shared" si="1"/>
        <v>0</v>
      </c>
      <c r="P5" s="46">
        <f t="shared" si="1"/>
        <v>0</v>
      </c>
      <c r="Q5" s="46">
        <f t="shared" si="1"/>
        <v>0</v>
      </c>
      <c r="R5" s="46">
        <f t="shared" si="1"/>
        <v>0</v>
      </c>
      <c r="S5" s="46">
        <f t="shared" si="1"/>
        <v>0</v>
      </c>
      <c r="T5" s="46">
        <f t="shared" si="1"/>
        <v>0</v>
      </c>
      <c r="U5" s="46">
        <f t="shared" si="1"/>
        <v>0</v>
      </c>
      <c r="V5" s="46">
        <f t="shared" si="1"/>
        <v>0</v>
      </c>
      <c r="W5" s="46">
        <f t="shared" si="1"/>
        <v>0</v>
      </c>
      <c r="X5" s="46">
        <f t="shared" si="1"/>
        <v>0</v>
      </c>
      <c r="Y5" s="46">
        <f t="shared" si="1"/>
        <v>0</v>
      </c>
      <c r="Z5" s="46">
        <f t="shared" si="1"/>
        <v>0</v>
      </c>
      <c r="AA5" s="46">
        <f t="shared" si="1"/>
        <v>0</v>
      </c>
      <c r="AB5" s="46">
        <f t="shared" si="1"/>
        <v>0</v>
      </c>
      <c r="AC5" s="46">
        <f t="shared" si="1"/>
        <v>2705312.97</v>
      </c>
      <c r="AD5" s="27">
        <f aca="true" t="shared" si="2" ref="AD5:AD55">(AC5/C5)*100</f>
        <v>15.014685094161887</v>
      </c>
    </row>
    <row r="6" spans="1:30" ht="13.5">
      <c r="A6" s="10"/>
      <c r="B6" s="38" t="s">
        <v>69</v>
      </c>
      <c r="C6" s="47">
        <v>5410577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0"/>
      <c r="AD6" s="28">
        <f t="shared" si="2"/>
        <v>0</v>
      </c>
    </row>
    <row r="7" spans="1:30" ht="13.5">
      <c r="A7" s="10"/>
      <c r="B7" s="38" t="s">
        <v>68</v>
      </c>
      <c r="C7" s="47">
        <v>10280421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1">
        <f>194628.81+1148086.58+1023055.38</f>
        <v>2365770.77</v>
      </c>
      <c r="AD7" s="28">
        <f t="shared" si="2"/>
        <v>23.012391904961866</v>
      </c>
    </row>
    <row r="8" spans="1:30" ht="25.5">
      <c r="A8" s="10"/>
      <c r="B8" s="39" t="s">
        <v>46</v>
      </c>
      <c r="C8" s="47">
        <v>652567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22">
        <f>51162+51671</f>
        <v>102833</v>
      </c>
      <c r="AD8" s="28">
        <f t="shared" si="2"/>
        <v>15.758228656980815</v>
      </c>
    </row>
    <row r="9" spans="1:30" ht="25.5">
      <c r="A9" s="10"/>
      <c r="B9" s="38" t="s">
        <v>31</v>
      </c>
      <c r="C9" s="47">
        <v>672025.28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22">
        <f>35584+35584</f>
        <v>71168</v>
      </c>
      <c r="AD9" s="28">
        <f t="shared" si="2"/>
        <v>10.590077801835074</v>
      </c>
    </row>
    <row r="10" spans="1:30" ht="13.5">
      <c r="A10" s="10"/>
      <c r="B10" s="38" t="s">
        <v>40</v>
      </c>
      <c r="C10" s="47">
        <v>1002190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21">
        <f>85951.09+79590.11</f>
        <v>165541.2</v>
      </c>
      <c r="AD10" s="28">
        <f t="shared" si="2"/>
        <v>16.517945698919366</v>
      </c>
    </row>
    <row r="11" spans="1:30" ht="13.5">
      <c r="A11" s="11" t="s">
        <v>53</v>
      </c>
      <c r="B11" s="37" t="s">
        <v>3</v>
      </c>
      <c r="C11" s="46">
        <f>SUM(C12:C16)</f>
        <v>7200846.1</v>
      </c>
      <c r="D11" s="46">
        <f aca="true" t="shared" si="3" ref="D11:AC11">SUM(D12:D16)</f>
        <v>0</v>
      </c>
      <c r="E11" s="46">
        <f t="shared" si="3"/>
        <v>0</v>
      </c>
      <c r="F11" s="46">
        <f t="shared" si="3"/>
        <v>0</v>
      </c>
      <c r="G11" s="46">
        <f t="shared" si="3"/>
        <v>0</v>
      </c>
      <c r="H11" s="46">
        <f t="shared" si="3"/>
        <v>0</v>
      </c>
      <c r="I11" s="46">
        <f t="shared" si="3"/>
        <v>0</v>
      </c>
      <c r="J11" s="46">
        <f t="shared" si="3"/>
        <v>0</v>
      </c>
      <c r="K11" s="46">
        <f t="shared" si="3"/>
        <v>0</v>
      </c>
      <c r="L11" s="46">
        <f t="shared" si="3"/>
        <v>0</v>
      </c>
      <c r="M11" s="46">
        <f t="shared" si="3"/>
        <v>0</v>
      </c>
      <c r="N11" s="46">
        <f t="shared" si="3"/>
        <v>0</v>
      </c>
      <c r="O11" s="46">
        <f t="shared" si="3"/>
        <v>0</v>
      </c>
      <c r="P11" s="46">
        <f t="shared" si="3"/>
        <v>0</v>
      </c>
      <c r="Q11" s="46">
        <f t="shared" si="3"/>
        <v>0</v>
      </c>
      <c r="R11" s="46">
        <f t="shared" si="3"/>
        <v>0</v>
      </c>
      <c r="S11" s="46">
        <f t="shared" si="3"/>
        <v>0</v>
      </c>
      <c r="T11" s="46">
        <f t="shared" si="3"/>
        <v>0</v>
      </c>
      <c r="U11" s="46">
        <f t="shared" si="3"/>
        <v>0</v>
      </c>
      <c r="V11" s="46">
        <f t="shared" si="3"/>
        <v>0</v>
      </c>
      <c r="W11" s="46">
        <f t="shared" si="3"/>
        <v>0</v>
      </c>
      <c r="X11" s="46">
        <f t="shared" si="3"/>
        <v>0</v>
      </c>
      <c r="Y11" s="46">
        <f t="shared" si="3"/>
        <v>0</v>
      </c>
      <c r="Z11" s="46">
        <f t="shared" si="3"/>
        <v>0</v>
      </c>
      <c r="AA11" s="46">
        <f t="shared" si="3"/>
        <v>0</v>
      </c>
      <c r="AB11" s="46">
        <f t="shared" si="3"/>
        <v>0</v>
      </c>
      <c r="AC11" s="46">
        <f t="shared" si="3"/>
        <v>899220.7000000001</v>
      </c>
      <c r="AD11" s="25">
        <f t="shared" si="2"/>
        <v>12.487708909651605</v>
      </c>
    </row>
    <row r="12" spans="1:30" ht="13.5">
      <c r="A12" s="11"/>
      <c r="B12" s="38" t="s">
        <v>41</v>
      </c>
      <c r="C12" s="47">
        <v>2402265.73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20"/>
      <c r="AD12" s="28">
        <f t="shared" si="2"/>
        <v>0</v>
      </c>
    </row>
    <row r="13" spans="1:30" ht="13.5">
      <c r="A13" s="11"/>
      <c r="B13" s="38" t="s">
        <v>4</v>
      </c>
      <c r="C13" s="47">
        <v>380000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0"/>
      <c r="AD13" s="28">
        <f t="shared" si="2"/>
        <v>0</v>
      </c>
    </row>
    <row r="14" spans="1:30" ht="13.5">
      <c r="A14" s="11"/>
      <c r="B14" s="38" t="s">
        <v>42</v>
      </c>
      <c r="C14" s="47">
        <v>200000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20"/>
      <c r="AD14" s="28">
        <f t="shared" si="2"/>
        <v>0</v>
      </c>
    </row>
    <row r="15" spans="1:30" ht="13.5">
      <c r="A15" s="11"/>
      <c r="B15" s="38" t="s">
        <v>43</v>
      </c>
      <c r="C15" s="47">
        <v>291480.84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3"/>
      <c r="AD15" s="28">
        <f t="shared" si="2"/>
        <v>0</v>
      </c>
    </row>
    <row r="16" spans="1:30" ht="44.25" customHeight="1">
      <c r="A16" s="11"/>
      <c r="B16" s="38" t="s">
        <v>44</v>
      </c>
      <c r="C16" s="47">
        <v>3927099.53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1">
        <f>416516.67+182143.97+78237.18+222322.88</f>
        <v>899220.7000000001</v>
      </c>
      <c r="AD16" s="30">
        <f t="shared" si="2"/>
        <v>22.897833200575903</v>
      </c>
    </row>
    <row r="17" spans="1:30" ht="13.5">
      <c r="A17" s="11" t="s">
        <v>54</v>
      </c>
      <c r="B17" s="37" t="s">
        <v>5</v>
      </c>
      <c r="C17" s="46">
        <f>SUM(C18:C20)</f>
        <v>1849469.0899999999</v>
      </c>
      <c r="D17" s="46">
        <f aca="true" t="shared" si="4" ref="D17:AC17">SUM(D18:D20)</f>
        <v>0</v>
      </c>
      <c r="E17" s="46">
        <f t="shared" si="4"/>
        <v>0</v>
      </c>
      <c r="F17" s="46">
        <f t="shared" si="4"/>
        <v>0</v>
      </c>
      <c r="G17" s="46">
        <f t="shared" si="4"/>
        <v>0</v>
      </c>
      <c r="H17" s="46">
        <f t="shared" si="4"/>
        <v>0</v>
      </c>
      <c r="I17" s="46">
        <f t="shared" si="4"/>
        <v>0</v>
      </c>
      <c r="J17" s="46">
        <f t="shared" si="4"/>
        <v>0</v>
      </c>
      <c r="K17" s="46">
        <f t="shared" si="4"/>
        <v>0</v>
      </c>
      <c r="L17" s="46">
        <f t="shared" si="4"/>
        <v>0</v>
      </c>
      <c r="M17" s="46">
        <f t="shared" si="4"/>
        <v>0</v>
      </c>
      <c r="N17" s="46">
        <f t="shared" si="4"/>
        <v>0</v>
      </c>
      <c r="O17" s="46">
        <f t="shared" si="4"/>
        <v>0</v>
      </c>
      <c r="P17" s="46">
        <f t="shared" si="4"/>
        <v>0</v>
      </c>
      <c r="Q17" s="46">
        <f t="shared" si="4"/>
        <v>0</v>
      </c>
      <c r="R17" s="46">
        <f t="shared" si="4"/>
        <v>0</v>
      </c>
      <c r="S17" s="46">
        <f t="shared" si="4"/>
        <v>0</v>
      </c>
      <c r="T17" s="46">
        <f t="shared" si="4"/>
        <v>0</v>
      </c>
      <c r="U17" s="46">
        <f t="shared" si="4"/>
        <v>0</v>
      </c>
      <c r="V17" s="46">
        <f t="shared" si="4"/>
        <v>0</v>
      </c>
      <c r="W17" s="46">
        <f t="shared" si="4"/>
        <v>0</v>
      </c>
      <c r="X17" s="46">
        <f t="shared" si="4"/>
        <v>0</v>
      </c>
      <c r="Y17" s="46">
        <f t="shared" si="4"/>
        <v>0</v>
      </c>
      <c r="Z17" s="46">
        <f t="shared" si="4"/>
        <v>0</v>
      </c>
      <c r="AA17" s="46">
        <f t="shared" si="4"/>
        <v>0</v>
      </c>
      <c r="AB17" s="46">
        <f t="shared" si="4"/>
        <v>0</v>
      </c>
      <c r="AC17" s="46">
        <f t="shared" si="4"/>
        <v>0</v>
      </c>
      <c r="AD17" s="25">
        <f t="shared" si="2"/>
        <v>0</v>
      </c>
    </row>
    <row r="18" spans="1:30" ht="13.5">
      <c r="A18" s="11"/>
      <c r="B18" s="38" t="s">
        <v>60</v>
      </c>
      <c r="C18" s="47">
        <v>1271166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3"/>
      <c r="AD18" s="28">
        <f t="shared" si="2"/>
        <v>0</v>
      </c>
    </row>
    <row r="19" spans="1:30" ht="13.5">
      <c r="A19" s="11"/>
      <c r="B19" s="38" t="s">
        <v>61</v>
      </c>
      <c r="C19" s="47">
        <v>157394.69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23"/>
      <c r="AD19" s="28">
        <f t="shared" si="2"/>
        <v>0</v>
      </c>
    </row>
    <row r="20" spans="1:30" ht="13.5">
      <c r="A20" s="11"/>
      <c r="B20" s="38" t="s">
        <v>62</v>
      </c>
      <c r="C20" s="47">
        <v>420908.4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3"/>
      <c r="AD20" s="28">
        <f t="shared" si="2"/>
        <v>0</v>
      </c>
    </row>
    <row r="21" spans="1:30" ht="13.5">
      <c r="A21" s="11" t="s">
        <v>47</v>
      </c>
      <c r="B21" s="37" t="s">
        <v>45</v>
      </c>
      <c r="C21" s="46">
        <f>SUM(C22:C25)</f>
        <v>3268287.11</v>
      </c>
      <c r="D21" s="46">
        <f aca="true" t="shared" si="5" ref="D21:AC21">SUM(D22:D25)</f>
        <v>0</v>
      </c>
      <c r="E21" s="46">
        <f t="shared" si="5"/>
        <v>0</v>
      </c>
      <c r="F21" s="46">
        <f t="shared" si="5"/>
        <v>0</v>
      </c>
      <c r="G21" s="46">
        <f t="shared" si="5"/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46">
        <f t="shared" si="5"/>
        <v>0</v>
      </c>
      <c r="O21" s="46">
        <f t="shared" si="5"/>
        <v>0</v>
      </c>
      <c r="P21" s="46">
        <f t="shared" si="5"/>
        <v>0</v>
      </c>
      <c r="Q21" s="46">
        <f t="shared" si="5"/>
        <v>0</v>
      </c>
      <c r="R21" s="46">
        <f t="shared" si="5"/>
        <v>0</v>
      </c>
      <c r="S21" s="46">
        <f t="shared" si="5"/>
        <v>0</v>
      </c>
      <c r="T21" s="46">
        <f t="shared" si="5"/>
        <v>0</v>
      </c>
      <c r="U21" s="46">
        <f t="shared" si="5"/>
        <v>0</v>
      </c>
      <c r="V21" s="46">
        <f t="shared" si="5"/>
        <v>0</v>
      </c>
      <c r="W21" s="46">
        <f t="shared" si="5"/>
        <v>0</v>
      </c>
      <c r="X21" s="46">
        <f t="shared" si="5"/>
        <v>0</v>
      </c>
      <c r="Y21" s="46">
        <f t="shared" si="5"/>
        <v>0</v>
      </c>
      <c r="Z21" s="46">
        <f t="shared" si="5"/>
        <v>0</v>
      </c>
      <c r="AA21" s="46">
        <f t="shared" si="5"/>
        <v>0</v>
      </c>
      <c r="AB21" s="46">
        <f t="shared" si="5"/>
        <v>0</v>
      </c>
      <c r="AC21" s="46">
        <f t="shared" si="5"/>
        <v>216770.65999999997</v>
      </c>
      <c r="AD21" s="25">
        <f t="shared" si="2"/>
        <v>6.632546428884578</v>
      </c>
    </row>
    <row r="22" spans="1:30" ht="25.5">
      <c r="A22" s="11"/>
      <c r="B22" s="38" t="s">
        <v>8</v>
      </c>
      <c r="C22" s="47">
        <v>2415287.11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21">
        <f>35426.4+6511.15+18985+4180+28690.57+5065.62</f>
        <v>98858.73999999999</v>
      </c>
      <c r="AD22" s="28">
        <f t="shared" si="2"/>
        <v>4.09304300058969</v>
      </c>
    </row>
    <row r="23" spans="1:30" ht="39">
      <c r="A23" s="11"/>
      <c r="B23" s="38" t="s">
        <v>9</v>
      </c>
      <c r="C23" s="47">
        <v>781200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21">
        <f>53990.08+11877.82+9560+2103+32090.73+7060.15</f>
        <v>116681.77999999998</v>
      </c>
      <c r="AD23" s="28">
        <f t="shared" si="2"/>
        <v>14.93622375832053</v>
      </c>
    </row>
    <row r="24" spans="1:30" ht="13.5">
      <c r="A24" s="11"/>
      <c r="B24" s="38" t="s">
        <v>63</v>
      </c>
      <c r="C24" s="47">
        <v>39700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23"/>
      <c r="AD24" s="28">
        <f t="shared" si="2"/>
        <v>0</v>
      </c>
    </row>
    <row r="25" spans="1:30" ht="13.5">
      <c r="A25" s="11"/>
      <c r="B25" s="38" t="s">
        <v>64</v>
      </c>
      <c r="C25" s="47">
        <v>32100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21">
        <f>494.45+735.69</f>
        <v>1230.14</v>
      </c>
      <c r="AD25" s="28">
        <f t="shared" si="2"/>
        <v>3.832211838006231</v>
      </c>
    </row>
    <row r="26" spans="1:30" ht="13.5">
      <c r="A26" s="11" t="s">
        <v>48</v>
      </c>
      <c r="B26" s="37" t="s">
        <v>6</v>
      </c>
      <c r="C26" s="46">
        <f>SUM(C27:C30)</f>
        <v>1651693.6400000006</v>
      </c>
      <c r="D26" s="46">
        <f aca="true" t="shared" si="6" ref="D26:AC26">SUM(D27:D30)</f>
        <v>0</v>
      </c>
      <c r="E26" s="46">
        <f t="shared" si="6"/>
        <v>0</v>
      </c>
      <c r="F26" s="46">
        <f t="shared" si="6"/>
        <v>0</v>
      </c>
      <c r="G26" s="46">
        <f t="shared" si="6"/>
        <v>0</v>
      </c>
      <c r="H26" s="46">
        <f t="shared" si="6"/>
        <v>0</v>
      </c>
      <c r="I26" s="46">
        <f t="shared" si="6"/>
        <v>0</v>
      </c>
      <c r="J26" s="46">
        <f t="shared" si="6"/>
        <v>0</v>
      </c>
      <c r="K26" s="46">
        <f t="shared" si="6"/>
        <v>0</v>
      </c>
      <c r="L26" s="46">
        <f t="shared" si="6"/>
        <v>0</v>
      </c>
      <c r="M26" s="46">
        <f t="shared" si="6"/>
        <v>0</v>
      </c>
      <c r="N26" s="46">
        <f t="shared" si="6"/>
        <v>0</v>
      </c>
      <c r="O26" s="46">
        <f t="shared" si="6"/>
        <v>0</v>
      </c>
      <c r="P26" s="46">
        <f t="shared" si="6"/>
        <v>0</v>
      </c>
      <c r="Q26" s="46">
        <f t="shared" si="6"/>
        <v>0</v>
      </c>
      <c r="R26" s="46">
        <f t="shared" si="6"/>
        <v>0</v>
      </c>
      <c r="S26" s="46">
        <f t="shared" si="6"/>
        <v>0</v>
      </c>
      <c r="T26" s="46">
        <f t="shared" si="6"/>
        <v>0</v>
      </c>
      <c r="U26" s="46">
        <f t="shared" si="6"/>
        <v>0</v>
      </c>
      <c r="V26" s="46">
        <f t="shared" si="6"/>
        <v>0</v>
      </c>
      <c r="W26" s="46">
        <f t="shared" si="6"/>
        <v>0</v>
      </c>
      <c r="X26" s="46">
        <f t="shared" si="6"/>
        <v>0</v>
      </c>
      <c r="Y26" s="46">
        <f t="shared" si="6"/>
        <v>0</v>
      </c>
      <c r="Z26" s="46">
        <f t="shared" si="6"/>
        <v>0</v>
      </c>
      <c r="AA26" s="46">
        <f t="shared" si="6"/>
        <v>0</v>
      </c>
      <c r="AB26" s="46">
        <f t="shared" si="6"/>
        <v>0</v>
      </c>
      <c r="AC26" s="46">
        <f t="shared" si="6"/>
        <v>0</v>
      </c>
      <c r="AD26" s="25">
        <f t="shared" si="2"/>
        <v>0</v>
      </c>
    </row>
    <row r="27" spans="1:30" ht="13.5">
      <c r="A27" s="11"/>
      <c r="B27" s="38" t="s">
        <v>10</v>
      </c>
      <c r="C27" s="47">
        <f>19422023.54+229670.1-19000000</f>
        <v>651693.6400000006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23"/>
      <c r="AD27" s="28">
        <f t="shared" si="2"/>
        <v>0</v>
      </c>
    </row>
    <row r="28" spans="1:30" ht="13.5" customHeight="1">
      <c r="A28" s="11"/>
      <c r="B28" s="38" t="s">
        <v>7</v>
      </c>
      <c r="C28" s="47">
        <v>1000000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23"/>
      <c r="AD28" s="28">
        <f t="shared" si="2"/>
        <v>0</v>
      </c>
    </row>
    <row r="29" spans="1:30" ht="13.5" hidden="1">
      <c r="A29" s="11"/>
      <c r="B29" s="38"/>
      <c r="C29" s="4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9"/>
      <c r="AD29" s="26" t="e">
        <f t="shared" si="2"/>
        <v>#DIV/0!</v>
      </c>
    </row>
    <row r="30" spans="1:30" ht="13.5" hidden="1">
      <c r="A30" s="11"/>
      <c r="B30" s="38"/>
      <c r="C30" s="4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9"/>
      <c r="AD30" s="26" t="e">
        <f t="shared" si="2"/>
        <v>#DIV/0!</v>
      </c>
    </row>
    <row r="31" spans="1:30" ht="13.5">
      <c r="A31" s="11" t="s">
        <v>19</v>
      </c>
      <c r="B31" s="37" t="s">
        <v>33</v>
      </c>
      <c r="C31" s="46">
        <f>SUM(C32:C33)</f>
        <v>331841.32</v>
      </c>
      <c r="D31" s="46">
        <f aca="true" t="shared" si="7" ref="D31:AC31">SUM(D32:D33)</f>
        <v>0</v>
      </c>
      <c r="E31" s="46">
        <f t="shared" si="7"/>
        <v>0</v>
      </c>
      <c r="F31" s="46">
        <f t="shared" si="7"/>
        <v>0</v>
      </c>
      <c r="G31" s="46">
        <f t="shared" si="7"/>
        <v>0</v>
      </c>
      <c r="H31" s="46">
        <f t="shared" si="7"/>
        <v>0</v>
      </c>
      <c r="I31" s="46">
        <f t="shared" si="7"/>
        <v>0</v>
      </c>
      <c r="J31" s="46">
        <f t="shared" si="7"/>
        <v>0</v>
      </c>
      <c r="K31" s="46">
        <f t="shared" si="7"/>
        <v>0</v>
      </c>
      <c r="L31" s="46">
        <f t="shared" si="7"/>
        <v>0</v>
      </c>
      <c r="M31" s="46">
        <f t="shared" si="7"/>
        <v>0</v>
      </c>
      <c r="N31" s="46">
        <f t="shared" si="7"/>
        <v>0</v>
      </c>
      <c r="O31" s="46">
        <f t="shared" si="7"/>
        <v>0</v>
      </c>
      <c r="P31" s="46">
        <f t="shared" si="7"/>
        <v>0</v>
      </c>
      <c r="Q31" s="46">
        <f t="shared" si="7"/>
        <v>0</v>
      </c>
      <c r="R31" s="46">
        <f t="shared" si="7"/>
        <v>0</v>
      </c>
      <c r="S31" s="46">
        <f t="shared" si="7"/>
        <v>0</v>
      </c>
      <c r="T31" s="46">
        <f t="shared" si="7"/>
        <v>0</v>
      </c>
      <c r="U31" s="46">
        <f t="shared" si="7"/>
        <v>0</v>
      </c>
      <c r="V31" s="46">
        <f t="shared" si="7"/>
        <v>0</v>
      </c>
      <c r="W31" s="46">
        <f t="shared" si="7"/>
        <v>0</v>
      </c>
      <c r="X31" s="46">
        <f t="shared" si="7"/>
        <v>0</v>
      </c>
      <c r="Y31" s="46">
        <f t="shared" si="7"/>
        <v>0</v>
      </c>
      <c r="Z31" s="46">
        <f t="shared" si="7"/>
        <v>0</v>
      </c>
      <c r="AA31" s="46">
        <f t="shared" si="7"/>
        <v>0</v>
      </c>
      <c r="AB31" s="46">
        <f t="shared" si="7"/>
        <v>0</v>
      </c>
      <c r="AC31" s="46">
        <f t="shared" si="7"/>
        <v>0</v>
      </c>
      <c r="AD31" s="25">
        <f t="shared" si="2"/>
        <v>0</v>
      </c>
    </row>
    <row r="32" spans="1:30" ht="13.5">
      <c r="A32" s="11"/>
      <c r="B32" s="39" t="s">
        <v>11</v>
      </c>
      <c r="C32" s="47">
        <v>250041.32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23"/>
      <c r="AD32" s="28">
        <f t="shared" si="2"/>
        <v>0</v>
      </c>
    </row>
    <row r="33" spans="1:30" ht="27" customHeight="1">
      <c r="A33" s="11"/>
      <c r="B33" s="39" t="s">
        <v>12</v>
      </c>
      <c r="C33" s="47">
        <v>81800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23"/>
      <c r="AD33" s="28">
        <f t="shared" si="2"/>
        <v>0</v>
      </c>
    </row>
    <row r="34" spans="1:30" ht="13.5">
      <c r="A34" s="11" t="s">
        <v>20</v>
      </c>
      <c r="B34" s="37" t="s">
        <v>21</v>
      </c>
      <c r="C34" s="46">
        <f>SUM(C35:C36)</f>
        <v>11626507.14</v>
      </c>
      <c r="D34" s="46">
        <f aca="true" t="shared" si="8" ref="D34:AC34">SUM(D35:D36)</f>
        <v>0</v>
      </c>
      <c r="E34" s="46">
        <f t="shared" si="8"/>
        <v>0</v>
      </c>
      <c r="F34" s="46">
        <f t="shared" si="8"/>
        <v>0</v>
      </c>
      <c r="G34" s="46">
        <f t="shared" si="8"/>
        <v>0</v>
      </c>
      <c r="H34" s="46">
        <f t="shared" si="8"/>
        <v>0</v>
      </c>
      <c r="I34" s="46">
        <f t="shared" si="8"/>
        <v>0</v>
      </c>
      <c r="J34" s="46">
        <f t="shared" si="8"/>
        <v>0</v>
      </c>
      <c r="K34" s="46">
        <f t="shared" si="8"/>
        <v>0</v>
      </c>
      <c r="L34" s="46">
        <f t="shared" si="8"/>
        <v>0</v>
      </c>
      <c r="M34" s="46">
        <f t="shared" si="8"/>
        <v>0</v>
      </c>
      <c r="N34" s="46">
        <f t="shared" si="8"/>
        <v>0</v>
      </c>
      <c r="O34" s="46">
        <f t="shared" si="8"/>
        <v>0</v>
      </c>
      <c r="P34" s="46">
        <f t="shared" si="8"/>
        <v>0</v>
      </c>
      <c r="Q34" s="46">
        <f t="shared" si="8"/>
        <v>0</v>
      </c>
      <c r="R34" s="46">
        <f t="shared" si="8"/>
        <v>0</v>
      </c>
      <c r="S34" s="46">
        <f t="shared" si="8"/>
        <v>0</v>
      </c>
      <c r="T34" s="46">
        <f t="shared" si="8"/>
        <v>0</v>
      </c>
      <c r="U34" s="46">
        <f t="shared" si="8"/>
        <v>0</v>
      </c>
      <c r="V34" s="46">
        <f t="shared" si="8"/>
        <v>0</v>
      </c>
      <c r="W34" s="46">
        <f t="shared" si="8"/>
        <v>0</v>
      </c>
      <c r="X34" s="46">
        <f t="shared" si="8"/>
        <v>0</v>
      </c>
      <c r="Y34" s="46">
        <f t="shared" si="8"/>
        <v>0</v>
      </c>
      <c r="Z34" s="46">
        <f t="shared" si="8"/>
        <v>0</v>
      </c>
      <c r="AA34" s="46">
        <f t="shared" si="8"/>
        <v>0</v>
      </c>
      <c r="AB34" s="46">
        <f t="shared" si="8"/>
        <v>0</v>
      </c>
      <c r="AC34" s="46">
        <f t="shared" si="8"/>
        <v>1475323.63</v>
      </c>
      <c r="AD34" s="25">
        <f t="shared" si="2"/>
        <v>12.68931083286635</v>
      </c>
    </row>
    <row r="35" spans="1:30" ht="39">
      <c r="A35" s="11"/>
      <c r="B35" s="38" t="s">
        <v>32</v>
      </c>
      <c r="C35" s="47">
        <f>8326507.14+1750000+1400000</f>
        <v>11476507.14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21">
        <f>627561.49+78954.16+337642.31+406191.47+24974.2</f>
        <v>1475323.63</v>
      </c>
      <c r="AD35" s="28">
        <f t="shared" si="2"/>
        <v>12.855162393947674</v>
      </c>
    </row>
    <row r="36" spans="1:30" ht="25.5">
      <c r="A36" s="11"/>
      <c r="B36" s="38" t="s">
        <v>13</v>
      </c>
      <c r="C36" s="47">
        <v>150000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23"/>
      <c r="AD36" s="28">
        <f t="shared" si="2"/>
        <v>0</v>
      </c>
    </row>
    <row r="37" spans="1:30" ht="13.5">
      <c r="A37" s="11" t="s">
        <v>49</v>
      </c>
      <c r="B37" s="40" t="s">
        <v>50</v>
      </c>
      <c r="C37" s="46">
        <f>SUM(C38:C38)</f>
        <v>102000</v>
      </c>
      <c r="D37" s="46">
        <f aca="true" t="shared" si="9" ref="D37:AC37">SUM(D38:D38)</f>
        <v>0</v>
      </c>
      <c r="E37" s="46">
        <f t="shared" si="9"/>
        <v>0</v>
      </c>
      <c r="F37" s="46">
        <f t="shared" si="9"/>
        <v>0</v>
      </c>
      <c r="G37" s="46">
        <f t="shared" si="9"/>
        <v>0</v>
      </c>
      <c r="H37" s="46">
        <f t="shared" si="9"/>
        <v>0</v>
      </c>
      <c r="I37" s="46">
        <f t="shared" si="9"/>
        <v>0</v>
      </c>
      <c r="J37" s="46">
        <f t="shared" si="9"/>
        <v>0</v>
      </c>
      <c r="K37" s="46">
        <f t="shared" si="9"/>
        <v>0</v>
      </c>
      <c r="L37" s="46">
        <f t="shared" si="9"/>
        <v>0</v>
      </c>
      <c r="M37" s="46">
        <f t="shared" si="9"/>
        <v>0</v>
      </c>
      <c r="N37" s="46">
        <f t="shared" si="9"/>
        <v>0</v>
      </c>
      <c r="O37" s="46">
        <f t="shared" si="9"/>
        <v>0</v>
      </c>
      <c r="P37" s="46">
        <f t="shared" si="9"/>
        <v>0</v>
      </c>
      <c r="Q37" s="46">
        <f t="shared" si="9"/>
        <v>0</v>
      </c>
      <c r="R37" s="46">
        <f t="shared" si="9"/>
        <v>0</v>
      </c>
      <c r="S37" s="46">
        <f t="shared" si="9"/>
        <v>0</v>
      </c>
      <c r="T37" s="46">
        <f t="shared" si="9"/>
        <v>0</v>
      </c>
      <c r="U37" s="46">
        <f t="shared" si="9"/>
        <v>0</v>
      </c>
      <c r="V37" s="46">
        <f t="shared" si="9"/>
        <v>0</v>
      </c>
      <c r="W37" s="46">
        <f t="shared" si="9"/>
        <v>0</v>
      </c>
      <c r="X37" s="46">
        <f t="shared" si="9"/>
        <v>0</v>
      </c>
      <c r="Y37" s="46">
        <f t="shared" si="9"/>
        <v>0</v>
      </c>
      <c r="Z37" s="46">
        <f t="shared" si="9"/>
        <v>0</v>
      </c>
      <c r="AA37" s="46">
        <f t="shared" si="9"/>
        <v>0</v>
      </c>
      <c r="AB37" s="46">
        <f t="shared" si="9"/>
        <v>0</v>
      </c>
      <c r="AC37" s="46">
        <f t="shared" si="9"/>
        <v>0</v>
      </c>
      <c r="AD37" s="25">
        <f t="shared" si="2"/>
        <v>0</v>
      </c>
    </row>
    <row r="38" spans="1:30" ht="13.5">
      <c r="A38" s="11"/>
      <c r="B38" s="38" t="s">
        <v>51</v>
      </c>
      <c r="C38" s="47">
        <v>102000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23"/>
      <c r="AD38" s="28">
        <f t="shared" si="2"/>
        <v>0</v>
      </c>
    </row>
    <row r="39" spans="1:30" ht="13.5">
      <c r="A39" s="11" t="s">
        <v>0</v>
      </c>
      <c r="B39" s="40" t="s">
        <v>1</v>
      </c>
      <c r="C39" s="46">
        <f>SUM(C40:C41)</f>
        <v>851133.72</v>
      </c>
      <c r="D39" s="46">
        <f aca="true" t="shared" si="10" ref="D39:AC39">SUM(D40:D41)</f>
        <v>0</v>
      </c>
      <c r="E39" s="46">
        <f t="shared" si="10"/>
        <v>0</v>
      </c>
      <c r="F39" s="46">
        <f t="shared" si="10"/>
        <v>0</v>
      </c>
      <c r="G39" s="46">
        <f t="shared" si="10"/>
        <v>0</v>
      </c>
      <c r="H39" s="46">
        <f t="shared" si="10"/>
        <v>0</v>
      </c>
      <c r="I39" s="46">
        <f t="shared" si="10"/>
        <v>0</v>
      </c>
      <c r="J39" s="46">
        <f t="shared" si="10"/>
        <v>0</v>
      </c>
      <c r="K39" s="46">
        <f t="shared" si="10"/>
        <v>0</v>
      </c>
      <c r="L39" s="46">
        <f t="shared" si="10"/>
        <v>0</v>
      </c>
      <c r="M39" s="46">
        <f t="shared" si="10"/>
        <v>0</v>
      </c>
      <c r="N39" s="46">
        <f t="shared" si="10"/>
        <v>0</v>
      </c>
      <c r="O39" s="46">
        <f t="shared" si="10"/>
        <v>0</v>
      </c>
      <c r="P39" s="46">
        <f t="shared" si="10"/>
        <v>0</v>
      </c>
      <c r="Q39" s="46">
        <f t="shared" si="10"/>
        <v>0</v>
      </c>
      <c r="R39" s="46">
        <f t="shared" si="10"/>
        <v>0</v>
      </c>
      <c r="S39" s="46">
        <f t="shared" si="10"/>
        <v>0</v>
      </c>
      <c r="T39" s="46">
        <f t="shared" si="10"/>
        <v>0</v>
      </c>
      <c r="U39" s="46">
        <f t="shared" si="10"/>
        <v>0</v>
      </c>
      <c r="V39" s="46">
        <f t="shared" si="10"/>
        <v>0</v>
      </c>
      <c r="W39" s="46">
        <f t="shared" si="10"/>
        <v>0</v>
      </c>
      <c r="X39" s="46">
        <f t="shared" si="10"/>
        <v>0</v>
      </c>
      <c r="Y39" s="46">
        <f t="shared" si="10"/>
        <v>0</v>
      </c>
      <c r="Z39" s="46">
        <f t="shared" si="10"/>
        <v>0</v>
      </c>
      <c r="AA39" s="46">
        <f t="shared" si="10"/>
        <v>0</v>
      </c>
      <c r="AB39" s="46">
        <f t="shared" si="10"/>
        <v>0</v>
      </c>
      <c r="AC39" s="46">
        <f t="shared" si="10"/>
        <v>6764.9400000000005</v>
      </c>
      <c r="AD39" s="25">
        <f t="shared" si="2"/>
        <v>0.7948151789826867</v>
      </c>
    </row>
    <row r="40" spans="1:30" ht="13.5">
      <c r="A40" s="11"/>
      <c r="B40" s="39" t="s">
        <v>65</v>
      </c>
      <c r="C40" s="47">
        <v>751133.72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23"/>
      <c r="AD40" s="28">
        <f t="shared" si="2"/>
        <v>0</v>
      </c>
    </row>
    <row r="41" spans="1:30" ht="13.5">
      <c r="A41" s="11"/>
      <c r="B41" s="38" t="s">
        <v>34</v>
      </c>
      <c r="C41" s="47">
        <v>100000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21">
        <f>3405.38+3359.56</f>
        <v>6764.9400000000005</v>
      </c>
      <c r="AD41" s="28">
        <f t="shared" si="2"/>
        <v>6.76494</v>
      </c>
    </row>
    <row r="42" spans="1:30" ht="13.5">
      <c r="A42" s="11" t="s">
        <v>26</v>
      </c>
      <c r="B42" s="37" t="s">
        <v>35</v>
      </c>
      <c r="C42" s="48">
        <v>188376.21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22">
        <f>11800+28200</f>
        <v>40000</v>
      </c>
      <c r="AD42" s="28">
        <f t="shared" si="2"/>
        <v>21.2341038180989</v>
      </c>
    </row>
    <row r="43" spans="1:30" ht="13.5">
      <c r="A43" s="11" t="s">
        <v>56</v>
      </c>
      <c r="B43" s="37" t="s">
        <v>55</v>
      </c>
      <c r="C43" s="48">
        <f>SUM(C44:C45)</f>
        <v>97441</v>
      </c>
      <c r="D43" s="48">
        <f aca="true" t="shared" si="11" ref="D43:AC43">SUM(D44:D45)</f>
        <v>0</v>
      </c>
      <c r="E43" s="48">
        <f t="shared" si="11"/>
        <v>0</v>
      </c>
      <c r="F43" s="48">
        <f t="shared" si="11"/>
        <v>0</v>
      </c>
      <c r="G43" s="48">
        <f t="shared" si="11"/>
        <v>0</v>
      </c>
      <c r="H43" s="48">
        <f t="shared" si="11"/>
        <v>0</v>
      </c>
      <c r="I43" s="48">
        <f t="shared" si="11"/>
        <v>0</v>
      </c>
      <c r="J43" s="48">
        <f t="shared" si="11"/>
        <v>0</v>
      </c>
      <c r="K43" s="48">
        <f t="shared" si="11"/>
        <v>0</v>
      </c>
      <c r="L43" s="48">
        <f t="shared" si="11"/>
        <v>0</v>
      </c>
      <c r="M43" s="48">
        <f t="shared" si="11"/>
        <v>0</v>
      </c>
      <c r="N43" s="48">
        <f t="shared" si="11"/>
        <v>0</v>
      </c>
      <c r="O43" s="48">
        <f t="shared" si="11"/>
        <v>0</v>
      </c>
      <c r="P43" s="48">
        <f t="shared" si="11"/>
        <v>0</v>
      </c>
      <c r="Q43" s="48">
        <f t="shared" si="11"/>
        <v>0</v>
      </c>
      <c r="R43" s="48">
        <f t="shared" si="11"/>
        <v>0</v>
      </c>
      <c r="S43" s="48">
        <f t="shared" si="11"/>
        <v>0</v>
      </c>
      <c r="T43" s="48">
        <f t="shared" si="11"/>
        <v>0</v>
      </c>
      <c r="U43" s="48">
        <f t="shared" si="11"/>
        <v>0</v>
      </c>
      <c r="V43" s="48">
        <f t="shared" si="11"/>
        <v>0</v>
      </c>
      <c r="W43" s="48">
        <f t="shared" si="11"/>
        <v>0</v>
      </c>
      <c r="X43" s="48">
        <f t="shared" si="11"/>
        <v>0</v>
      </c>
      <c r="Y43" s="48">
        <f t="shared" si="11"/>
        <v>0</v>
      </c>
      <c r="Z43" s="48">
        <f t="shared" si="11"/>
        <v>0</v>
      </c>
      <c r="AA43" s="48">
        <f t="shared" si="11"/>
        <v>0</v>
      </c>
      <c r="AB43" s="48">
        <f t="shared" si="11"/>
        <v>0</v>
      </c>
      <c r="AC43" s="48">
        <f t="shared" si="11"/>
        <v>0</v>
      </c>
      <c r="AD43" s="29">
        <f t="shared" si="2"/>
        <v>0</v>
      </c>
    </row>
    <row r="44" spans="1:30" ht="13.5">
      <c r="A44" s="11"/>
      <c r="B44" s="38" t="s">
        <v>36</v>
      </c>
      <c r="C44" s="47">
        <v>93250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23"/>
      <c r="AD44" s="28">
        <f t="shared" si="2"/>
        <v>0</v>
      </c>
    </row>
    <row r="45" spans="1:30" ht="13.5">
      <c r="A45" s="11"/>
      <c r="B45" s="38" t="s">
        <v>66</v>
      </c>
      <c r="C45" s="47">
        <v>4191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23"/>
      <c r="AD45" s="28">
        <f t="shared" si="2"/>
        <v>0</v>
      </c>
    </row>
    <row r="46" spans="1:30" ht="13.5">
      <c r="A46" s="11" t="s">
        <v>22</v>
      </c>
      <c r="B46" s="37" t="s">
        <v>37</v>
      </c>
      <c r="C46" s="48">
        <f>SUM(C47:C48)</f>
        <v>31520</v>
      </c>
      <c r="D46" s="48">
        <f aca="true" t="shared" si="12" ref="D46:AC46">SUM(D47:D48)</f>
        <v>0</v>
      </c>
      <c r="E46" s="48">
        <f t="shared" si="12"/>
        <v>0</v>
      </c>
      <c r="F46" s="48">
        <f t="shared" si="12"/>
        <v>0</v>
      </c>
      <c r="G46" s="48">
        <f t="shared" si="12"/>
        <v>0</v>
      </c>
      <c r="H46" s="48">
        <f t="shared" si="12"/>
        <v>0</v>
      </c>
      <c r="I46" s="48">
        <f t="shared" si="12"/>
        <v>0</v>
      </c>
      <c r="J46" s="48">
        <f t="shared" si="12"/>
        <v>0</v>
      </c>
      <c r="K46" s="48">
        <f t="shared" si="12"/>
        <v>0</v>
      </c>
      <c r="L46" s="48">
        <f t="shared" si="12"/>
        <v>0</v>
      </c>
      <c r="M46" s="48">
        <f t="shared" si="12"/>
        <v>0</v>
      </c>
      <c r="N46" s="48">
        <f t="shared" si="12"/>
        <v>0</v>
      </c>
      <c r="O46" s="48">
        <f t="shared" si="12"/>
        <v>0</v>
      </c>
      <c r="P46" s="48">
        <f t="shared" si="12"/>
        <v>0</v>
      </c>
      <c r="Q46" s="48">
        <f t="shared" si="12"/>
        <v>0</v>
      </c>
      <c r="R46" s="48">
        <f t="shared" si="12"/>
        <v>0</v>
      </c>
      <c r="S46" s="48">
        <f t="shared" si="12"/>
        <v>0</v>
      </c>
      <c r="T46" s="48">
        <f t="shared" si="12"/>
        <v>0</v>
      </c>
      <c r="U46" s="48">
        <f t="shared" si="12"/>
        <v>0</v>
      </c>
      <c r="V46" s="48">
        <f t="shared" si="12"/>
        <v>0</v>
      </c>
      <c r="W46" s="48">
        <f t="shared" si="12"/>
        <v>0</v>
      </c>
      <c r="X46" s="48">
        <f t="shared" si="12"/>
        <v>0</v>
      </c>
      <c r="Y46" s="48">
        <f t="shared" si="12"/>
        <v>0</v>
      </c>
      <c r="Z46" s="48">
        <f t="shared" si="12"/>
        <v>0</v>
      </c>
      <c r="AA46" s="48">
        <f t="shared" si="12"/>
        <v>0</v>
      </c>
      <c r="AB46" s="48">
        <f t="shared" si="12"/>
        <v>0</v>
      </c>
      <c r="AC46" s="48">
        <f t="shared" si="12"/>
        <v>0</v>
      </c>
      <c r="AD46" s="28">
        <f t="shared" si="2"/>
        <v>0</v>
      </c>
    </row>
    <row r="47" spans="1:30" ht="13.5">
      <c r="A47" s="11"/>
      <c r="B47" s="38" t="s">
        <v>38</v>
      </c>
      <c r="C47" s="47">
        <v>5331.2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23"/>
      <c r="AD47" s="28">
        <f t="shared" si="2"/>
        <v>0</v>
      </c>
    </row>
    <row r="48" spans="1:30" ht="13.5">
      <c r="A48" s="11"/>
      <c r="B48" s="38" t="s">
        <v>67</v>
      </c>
      <c r="C48" s="47">
        <v>26188.8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23"/>
      <c r="AD48" s="28">
        <f t="shared" si="2"/>
        <v>0</v>
      </c>
    </row>
    <row r="49" spans="1:30" s="3" customFormat="1" ht="15">
      <c r="A49" s="33" t="s">
        <v>27</v>
      </c>
      <c r="B49" s="36" t="s">
        <v>57</v>
      </c>
      <c r="C49" s="45">
        <f>C50</f>
        <v>32849</v>
      </c>
      <c r="D49" s="45">
        <f aca="true" t="shared" si="13" ref="D49:AC49">D50</f>
        <v>0</v>
      </c>
      <c r="E49" s="45">
        <f t="shared" si="13"/>
        <v>0</v>
      </c>
      <c r="F49" s="45">
        <f t="shared" si="13"/>
        <v>0</v>
      </c>
      <c r="G49" s="45">
        <f t="shared" si="13"/>
        <v>0</v>
      </c>
      <c r="H49" s="45">
        <f t="shared" si="13"/>
        <v>0</v>
      </c>
      <c r="I49" s="45">
        <f t="shared" si="13"/>
        <v>0</v>
      </c>
      <c r="J49" s="45">
        <f t="shared" si="13"/>
        <v>0</v>
      </c>
      <c r="K49" s="45">
        <f t="shared" si="13"/>
        <v>0</v>
      </c>
      <c r="L49" s="45">
        <f t="shared" si="13"/>
        <v>0</v>
      </c>
      <c r="M49" s="45">
        <f t="shared" si="13"/>
        <v>0</v>
      </c>
      <c r="N49" s="45">
        <f t="shared" si="13"/>
        <v>0</v>
      </c>
      <c r="O49" s="45">
        <f t="shared" si="13"/>
        <v>0</v>
      </c>
      <c r="P49" s="45">
        <f t="shared" si="13"/>
        <v>0</v>
      </c>
      <c r="Q49" s="45">
        <f t="shared" si="13"/>
        <v>0</v>
      </c>
      <c r="R49" s="45">
        <f t="shared" si="13"/>
        <v>0</v>
      </c>
      <c r="S49" s="45">
        <f t="shared" si="13"/>
        <v>0</v>
      </c>
      <c r="T49" s="45">
        <f t="shared" si="13"/>
        <v>0</v>
      </c>
      <c r="U49" s="45">
        <f t="shared" si="13"/>
        <v>0</v>
      </c>
      <c r="V49" s="45">
        <f t="shared" si="13"/>
        <v>0</v>
      </c>
      <c r="W49" s="45">
        <f t="shared" si="13"/>
        <v>0</v>
      </c>
      <c r="X49" s="45">
        <f t="shared" si="13"/>
        <v>0</v>
      </c>
      <c r="Y49" s="45">
        <f t="shared" si="13"/>
        <v>0</v>
      </c>
      <c r="Z49" s="45">
        <f t="shared" si="13"/>
        <v>0</v>
      </c>
      <c r="AA49" s="45">
        <f t="shared" si="13"/>
        <v>0</v>
      </c>
      <c r="AB49" s="45">
        <f t="shared" si="13"/>
        <v>0</v>
      </c>
      <c r="AC49" s="45">
        <f t="shared" si="13"/>
        <v>0</v>
      </c>
      <c r="AD49" s="32">
        <f t="shared" si="2"/>
        <v>0</v>
      </c>
    </row>
    <row r="50" spans="1:30" ht="13.5">
      <c r="A50" s="10"/>
      <c r="B50" s="41" t="s">
        <v>25</v>
      </c>
      <c r="C50" s="49">
        <v>32849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23"/>
      <c r="AD50" s="28">
        <f t="shared" si="2"/>
        <v>0</v>
      </c>
    </row>
    <row r="51" spans="1:30" s="3" customFormat="1" ht="30">
      <c r="A51" s="33" t="s">
        <v>28</v>
      </c>
      <c r="B51" s="42" t="s">
        <v>30</v>
      </c>
      <c r="C51" s="45">
        <f>SUM(C53:C54)</f>
        <v>832234.5</v>
      </c>
      <c r="D51" s="45">
        <f aca="true" t="shared" si="14" ref="D51:AC51">SUM(D53:D54)</f>
        <v>0</v>
      </c>
      <c r="E51" s="45">
        <f t="shared" si="14"/>
        <v>0</v>
      </c>
      <c r="F51" s="45">
        <f t="shared" si="14"/>
        <v>0</v>
      </c>
      <c r="G51" s="45">
        <f t="shared" si="14"/>
        <v>0</v>
      </c>
      <c r="H51" s="45">
        <f t="shared" si="14"/>
        <v>0</v>
      </c>
      <c r="I51" s="45">
        <f t="shared" si="14"/>
        <v>0</v>
      </c>
      <c r="J51" s="45">
        <f t="shared" si="14"/>
        <v>0</v>
      </c>
      <c r="K51" s="45">
        <f t="shared" si="14"/>
        <v>0</v>
      </c>
      <c r="L51" s="45">
        <f t="shared" si="14"/>
        <v>0</v>
      </c>
      <c r="M51" s="45">
        <f t="shared" si="14"/>
        <v>0</v>
      </c>
      <c r="N51" s="45">
        <f t="shared" si="14"/>
        <v>0</v>
      </c>
      <c r="O51" s="45">
        <f t="shared" si="14"/>
        <v>0</v>
      </c>
      <c r="P51" s="45">
        <f t="shared" si="14"/>
        <v>0</v>
      </c>
      <c r="Q51" s="45">
        <f t="shared" si="14"/>
        <v>0</v>
      </c>
      <c r="R51" s="45">
        <f t="shared" si="14"/>
        <v>0</v>
      </c>
      <c r="S51" s="45">
        <f t="shared" si="14"/>
        <v>0</v>
      </c>
      <c r="T51" s="45">
        <f t="shared" si="14"/>
        <v>0</v>
      </c>
      <c r="U51" s="45">
        <f t="shared" si="14"/>
        <v>0</v>
      </c>
      <c r="V51" s="45">
        <f t="shared" si="14"/>
        <v>0</v>
      </c>
      <c r="W51" s="45">
        <f t="shared" si="14"/>
        <v>0</v>
      </c>
      <c r="X51" s="45">
        <f t="shared" si="14"/>
        <v>0</v>
      </c>
      <c r="Y51" s="45">
        <f t="shared" si="14"/>
        <v>0</v>
      </c>
      <c r="Z51" s="45">
        <f t="shared" si="14"/>
        <v>0</v>
      </c>
      <c r="AA51" s="45">
        <f t="shared" si="14"/>
        <v>0</v>
      </c>
      <c r="AB51" s="45">
        <f t="shared" si="14"/>
        <v>0</v>
      </c>
      <c r="AC51" s="45">
        <f t="shared" si="14"/>
        <v>15635.88</v>
      </c>
      <c r="AD51" s="34">
        <f t="shared" si="2"/>
        <v>1.8787829632152957</v>
      </c>
    </row>
    <row r="52" spans="1:30" ht="13.5">
      <c r="A52" s="11" t="s">
        <v>58</v>
      </c>
      <c r="B52" s="43" t="s">
        <v>59</v>
      </c>
      <c r="C52" s="50">
        <f>C53+C54</f>
        <v>832234.5</v>
      </c>
      <c r="D52" s="50">
        <f aca="true" t="shared" si="15" ref="D52:AC52">D53+D54</f>
        <v>0</v>
      </c>
      <c r="E52" s="50">
        <f t="shared" si="15"/>
        <v>0</v>
      </c>
      <c r="F52" s="50">
        <f t="shared" si="15"/>
        <v>0</v>
      </c>
      <c r="G52" s="50">
        <f t="shared" si="15"/>
        <v>0</v>
      </c>
      <c r="H52" s="50">
        <f t="shared" si="15"/>
        <v>0</v>
      </c>
      <c r="I52" s="50">
        <f t="shared" si="15"/>
        <v>0</v>
      </c>
      <c r="J52" s="50">
        <f t="shared" si="15"/>
        <v>0</v>
      </c>
      <c r="K52" s="50">
        <f t="shared" si="15"/>
        <v>0</v>
      </c>
      <c r="L52" s="50">
        <f t="shared" si="15"/>
        <v>0</v>
      </c>
      <c r="M52" s="50">
        <f t="shared" si="15"/>
        <v>0</v>
      </c>
      <c r="N52" s="50">
        <f t="shared" si="15"/>
        <v>0</v>
      </c>
      <c r="O52" s="50">
        <f t="shared" si="15"/>
        <v>0</v>
      </c>
      <c r="P52" s="50">
        <f t="shared" si="15"/>
        <v>0</v>
      </c>
      <c r="Q52" s="50">
        <f t="shared" si="15"/>
        <v>0</v>
      </c>
      <c r="R52" s="50">
        <f t="shared" si="15"/>
        <v>0</v>
      </c>
      <c r="S52" s="50">
        <f t="shared" si="15"/>
        <v>0</v>
      </c>
      <c r="T52" s="50">
        <f t="shared" si="15"/>
        <v>0</v>
      </c>
      <c r="U52" s="50">
        <f t="shared" si="15"/>
        <v>0</v>
      </c>
      <c r="V52" s="50">
        <f t="shared" si="15"/>
        <v>0</v>
      </c>
      <c r="W52" s="50">
        <f t="shared" si="15"/>
        <v>0</v>
      </c>
      <c r="X52" s="50">
        <f t="shared" si="15"/>
        <v>0</v>
      </c>
      <c r="Y52" s="50">
        <f t="shared" si="15"/>
        <v>0</v>
      </c>
      <c r="Z52" s="50">
        <f t="shared" si="15"/>
        <v>0</v>
      </c>
      <c r="AA52" s="50">
        <f t="shared" si="15"/>
        <v>0</v>
      </c>
      <c r="AB52" s="50">
        <f t="shared" si="15"/>
        <v>0</v>
      </c>
      <c r="AC52" s="50">
        <f t="shared" si="15"/>
        <v>15635.88</v>
      </c>
      <c r="AD52" s="26">
        <f t="shared" si="2"/>
        <v>1.8787829632152957</v>
      </c>
    </row>
    <row r="53" spans="1:30" ht="39">
      <c r="A53" s="10"/>
      <c r="B53" s="38" t="s">
        <v>14</v>
      </c>
      <c r="C53" s="47">
        <v>823779.5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51">
        <v>15635.88</v>
      </c>
      <c r="AD53" s="28">
        <f t="shared" si="2"/>
        <v>1.8980661694057692</v>
      </c>
    </row>
    <row r="54" spans="1:30" ht="25.5">
      <c r="A54" s="10"/>
      <c r="B54" s="38" t="s">
        <v>15</v>
      </c>
      <c r="C54" s="47">
        <v>8455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51"/>
      <c r="AD54" s="28">
        <f t="shared" si="2"/>
        <v>0</v>
      </c>
    </row>
    <row r="55" spans="1:30" ht="15">
      <c r="A55" s="53" t="s">
        <v>52</v>
      </c>
      <c r="B55" s="54"/>
      <c r="C55" s="31">
        <f>C49+C4+C51</f>
        <v>46081979.11000001</v>
      </c>
      <c r="D55" s="31">
        <f aca="true" t="shared" si="16" ref="D55:AC55">D49+D4+D51</f>
        <v>0</v>
      </c>
      <c r="E55" s="31">
        <f t="shared" si="16"/>
        <v>0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0</v>
      </c>
      <c r="M55" s="31">
        <f t="shared" si="16"/>
        <v>0</v>
      </c>
      <c r="N55" s="31">
        <f t="shared" si="16"/>
        <v>0</v>
      </c>
      <c r="O55" s="31">
        <f t="shared" si="16"/>
        <v>0</v>
      </c>
      <c r="P55" s="31">
        <f t="shared" si="16"/>
        <v>0</v>
      </c>
      <c r="Q55" s="31">
        <f t="shared" si="16"/>
        <v>0</v>
      </c>
      <c r="R55" s="31">
        <f t="shared" si="16"/>
        <v>0</v>
      </c>
      <c r="S55" s="31">
        <f t="shared" si="16"/>
        <v>0</v>
      </c>
      <c r="T55" s="31">
        <f t="shared" si="16"/>
        <v>0</v>
      </c>
      <c r="U55" s="31">
        <f t="shared" si="16"/>
        <v>0</v>
      </c>
      <c r="V55" s="31">
        <f t="shared" si="16"/>
        <v>0</v>
      </c>
      <c r="W55" s="31">
        <f t="shared" si="16"/>
        <v>0</v>
      </c>
      <c r="X55" s="31">
        <f t="shared" si="16"/>
        <v>0</v>
      </c>
      <c r="Y55" s="31">
        <f t="shared" si="16"/>
        <v>0</v>
      </c>
      <c r="Z55" s="31">
        <f t="shared" si="16"/>
        <v>0</v>
      </c>
      <c r="AA55" s="31">
        <f t="shared" si="16"/>
        <v>0</v>
      </c>
      <c r="AB55" s="31">
        <f t="shared" si="16"/>
        <v>0</v>
      </c>
      <c r="AC55" s="31">
        <f t="shared" si="16"/>
        <v>5359028.780000001</v>
      </c>
      <c r="AD55" s="32">
        <f t="shared" si="2"/>
        <v>11.629337288677922</v>
      </c>
    </row>
    <row r="56" spans="15:18" ht="12.75">
      <c r="O56" s="8"/>
      <c r="Q56" s="13"/>
      <c r="R56" s="13"/>
    </row>
    <row r="57" spans="1:29" s="4" customFormat="1" ht="18">
      <c r="A57" s="5"/>
      <c r="C57" s="1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5"/>
      <c r="P57" s="5"/>
      <c r="Q57" s="16"/>
      <c r="R57" s="16"/>
      <c r="S57" s="16"/>
      <c r="T57" s="16"/>
      <c r="U57" s="16"/>
      <c r="V57" s="16"/>
      <c r="W57" s="16"/>
      <c r="X57" s="5"/>
      <c r="Y57" s="5"/>
      <c r="Z57" s="5"/>
      <c r="AA57" s="5"/>
      <c r="AB57" s="5"/>
      <c r="AC57" s="5"/>
    </row>
    <row r="58" spans="15:23" ht="12.75">
      <c r="O58" s="8"/>
      <c r="Q58" s="12"/>
      <c r="R58" s="12"/>
      <c r="S58" s="12"/>
      <c r="T58" s="12"/>
      <c r="U58" s="12"/>
      <c r="V58" s="12"/>
      <c r="W58" s="12"/>
    </row>
    <row r="59" spans="15:23" ht="12.75">
      <c r="O59" s="8"/>
      <c r="Q59" s="12"/>
      <c r="R59" s="12"/>
      <c r="S59" s="12"/>
      <c r="T59" s="12"/>
      <c r="U59" s="12"/>
      <c r="V59" s="12"/>
      <c r="W59" s="12"/>
    </row>
    <row r="60" ht="12.75">
      <c r="AD60" s="8"/>
    </row>
  </sheetData>
  <sheetProtection/>
  <mergeCells count="2">
    <mergeCell ref="A55:B55"/>
    <mergeCell ref="A1:AD1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2018-02-15T09:05:34Z</cp:lastPrinted>
  <dcterms:created xsi:type="dcterms:W3CDTF">2014-01-17T10:52:16Z</dcterms:created>
  <dcterms:modified xsi:type="dcterms:W3CDTF">2018-03-12T11:45:01Z</dcterms:modified>
  <cp:category/>
  <cp:version/>
  <cp:contentType/>
  <cp:contentStatus/>
</cp:coreProperties>
</file>